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520" windowHeight="9915" activeTab="5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2016" sheetId="6" r:id="rId6"/>
  </sheets>
  <definedNames>
    <definedName name="_xlnm.Print_Area" localSheetId="0">'2011'!$B$2:$F$41</definedName>
    <definedName name="Link">'2011'!$F$30</definedName>
  </definedNames>
  <calcPr calcId="125725"/>
</workbook>
</file>

<file path=xl/calcChain.xml><?xml version="1.0" encoding="utf-8"?>
<calcChain xmlns="http://schemas.openxmlformats.org/spreadsheetml/2006/main">
  <c r="E10" i="6"/>
  <c r="E9"/>
  <c r="E8"/>
  <c r="E7"/>
  <c r="E67" i="5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21" i="4"/>
  <c r="E20"/>
  <c r="E19"/>
  <c r="E18"/>
  <c r="E17"/>
  <c r="E16"/>
  <c r="E15"/>
  <c r="E11"/>
  <c r="E13"/>
  <c r="E12"/>
  <c r="E14"/>
  <c r="E9"/>
  <c r="E8"/>
  <c r="E10"/>
  <c r="E7"/>
  <c r="E11" i="3"/>
  <c r="E10"/>
  <c r="E9"/>
  <c r="E8"/>
  <c r="E6"/>
  <c r="E7"/>
  <c r="E25" i="2"/>
  <c r="E24"/>
  <c r="E17"/>
  <c r="E16"/>
  <c r="E15"/>
  <c r="E14"/>
  <c r="E13"/>
  <c r="E12"/>
  <c r="E11"/>
  <c r="E10"/>
  <c r="E23"/>
  <c r="E22"/>
  <c r="E21"/>
  <c r="E20"/>
  <c r="E19"/>
  <c r="E18"/>
  <c r="F18" i="1"/>
  <c r="F23"/>
  <c r="F25"/>
  <c r="F24"/>
  <c r="F22"/>
  <c r="F21"/>
  <c r="F20"/>
  <c r="F19"/>
  <c r="F17"/>
  <c r="F16"/>
  <c r="F15"/>
  <c r="F14"/>
  <c r="F13"/>
  <c r="F12"/>
  <c r="F11"/>
</calcChain>
</file>

<file path=xl/sharedStrings.xml><?xml version="1.0" encoding="utf-8"?>
<sst xmlns="http://schemas.openxmlformats.org/spreadsheetml/2006/main" count="395" uniqueCount="131">
  <si>
    <t>Actos y resoluciones con efectos sobre terceros</t>
  </si>
  <si>
    <t>Tipo de norma</t>
  </si>
  <si>
    <t>Número norma</t>
  </si>
  <si>
    <t>Fecha</t>
  </si>
  <si>
    <t>Enlace a la publicación o archivo correspondiente</t>
  </si>
  <si>
    <t>Decretos Demolición - Municipalidad  Punitaqui</t>
  </si>
  <si>
    <t>DECRETO ALCALDICIO</t>
  </si>
  <si>
    <t>Decreto Demolición</t>
  </si>
  <si>
    <t>Decreto Nº 33</t>
  </si>
  <si>
    <t>Decreto Nº 208</t>
  </si>
  <si>
    <t>Decreto Nº 209</t>
  </si>
  <si>
    <t>Decreto Nº 305</t>
  </si>
  <si>
    <t>Decreto Nº 306</t>
  </si>
  <si>
    <t>Decreto Nº 308</t>
  </si>
  <si>
    <t>Decreto Nº 319</t>
  </si>
  <si>
    <t>Decreto Nº 332</t>
  </si>
  <si>
    <t>Decreto Nº 712</t>
  </si>
  <si>
    <t>Decreto Nº 1489</t>
  </si>
  <si>
    <t>Decreto Nº 1490</t>
  </si>
  <si>
    <t>Decreto Nº 1491</t>
  </si>
  <si>
    <t>Decreto Nº 1873</t>
  </si>
  <si>
    <t>Decreto Nº 2190</t>
  </si>
  <si>
    <t>Decreto Nº 2497</t>
  </si>
  <si>
    <t>Referencia</t>
  </si>
  <si>
    <t>Año: 2011</t>
  </si>
  <si>
    <t>Año: 2012</t>
  </si>
  <si>
    <t>Decreto Nº 1071</t>
  </si>
  <si>
    <t>Decreto Nº 1875</t>
  </si>
  <si>
    <t>Decreto Nº 1185</t>
  </si>
  <si>
    <t>Decreto Nº 1126</t>
  </si>
  <si>
    <t>Decreto Nº 1098</t>
  </si>
  <si>
    <t>Decreto Nº 1097</t>
  </si>
  <si>
    <t>Decreto Nº 1096</t>
  </si>
  <si>
    <t>Decreto Nº 1095</t>
  </si>
  <si>
    <t>Decreto Nº 1094</t>
  </si>
  <si>
    <t>Decreto Nº 1093</t>
  </si>
  <si>
    <t>Decreto Nº 1092</t>
  </si>
  <si>
    <t>Decreto Nº 1091</t>
  </si>
  <si>
    <t>Decreto Nº 1090</t>
  </si>
  <si>
    <t>Decreto Nº 1089</t>
  </si>
  <si>
    <t>Decreto Nº 1088</t>
  </si>
  <si>
    <t>Decreto Nº 1087</t>
  </si>
  <si>
    <t>Año: 2013</t>
  </si>
  <si>
    <t>Decreto Nº 428</t>
  </si>
  <si>
    <t>Decreto Nº 520</t>
  </si>
  <si>
    <t>Decreto Nº 913</t>
  </si>
  <si>
    <t>Decreto Nº 1065</t>
  </si>
  <si>
    <t>Decreto Nº 1882</t>
  </si>
  <si>
    <t>Decreto Nº 1990</t>
  </si>
  <si>
    <t>Año: 2014</t>
  </si>
  <si>
    <t>Decreto Nº 540</t>
  </si>
  <si>
    <t>Decreto Nº 869</t>
  </si>
  <si>
    <t>Decreto Nº 645</t>
  </si>
  <si>
    <t>Decreto Nº 792</t>
  </si>
  <si>
    <t>Decreto Nº 1501</t>
  </si>
  <si>
    <t>Decreto Nº 910</t>
  </si>
  <si>
    <t>Decreto Nº 1034</t>
  </si>
  <si>
    <t>Decreto Nº 1043</t>
  </si>
  <si>
    <t>Decreto Nº 1655</t>
  </si>
  <si>
    <t>Decreto Nº 1712</t>
  </si>
  <si>
    <t>Decreto Nº 1930</t>
  </si>
  <si>
    <t>Decreto Nº 2393</t>
  </si>
  <si>
    <t>Decreto Nº 3045</t>
  </si>
  <si>
    <t>Decreto Nº 3100</t>
  </si>
  <si>
    <t>Decreto Nº 3104</t>
  </si>
  <si>
    <t>Año: 2015</t>
  </si>
  <si>
    <t>Decreto Nº 768</t>
  </si>
  <si>
    <t>Decreto Nº 922</t>
  </si>
  <si>
    <t>Decreto Nº 1261</t>
  </si>
  <si>
    <t>Decreto Nº 2012</t>
  </si>
  <si>
    <t>Decreto Nº 3157</t>
  </si>
  <si>
    <t>Decreto Nº 3832</t>
  </si>
  <si>
    <t>Decreto Nº 3871</t>
  </si>
  <si>
    <t>Decreto Nº 4114</t>
  </si>
  <si>
    <t>Decreto Nº 4269</t>
  </si>
  <si>
    <t>Decreto Nº 4682</t>
  </si>
  <si>
    <t>Decreto Nº 4683</t>
  </si>
  <si>
    <t>Decreto Nº 5059</t>
  </si>
  <si>
    <t>Decreto Nº 5060</t>
  </si>
  <si>
    <t>Decreto Nº 5061</t>
  </si>
  <si>
    <t>Decreto Nº 5062</t>
  </si>
  <si>
    <t>Decreto Nº 5063</t>
  </si>
  <si>
    <t>Decreto Nº 5064</t>
  </si>
  <si>
    <t>Decreto Nº 5065</t>
  </si>
  <si>
    <t>Decreto Nº 5066</t>
  </si>
  <si>
    <t>Decreto Nº 5067</t>
  </si>
  <si>
    <t>Decreto Nº 5068</t>
  </si>
  <si>
    <t>Decreto Nº 5069</t>
  </si>
  <si>
    <t>Decreto Nº 5070</t>
  </si>
  <si>
    <t>Decreto Nº 5071</t>
  </si>
  <si>
    <t>Decreto Nº 5072</t>
  </si>
  <si>
    <t>Decreto Nº 5073</t>
  </si>
  <si>
    <t>Decreto Nº 5074</t>
  </si>
  <si>
    <t>Decreto Nº 5075</t>
  </si>
  <si>
    <t>Decreto Nº 5134</t>
  </si>
  <si>
    <t>Decreto Nº 5140</t>
  </si>
  <si>
    <t>Decreto Nº 5240</t>
  </si>
  <si>
    <t>Decreto Nº 5241</t>
  </si>
  <si>
    <t>Decreto Nº 5242</t>
  </si>
  <si>
    <t>Decreto Nº 5243</t>
  </si>
  <si>
    <t>Decreto Nº 5244</t>
  </si>
  <si>
    <t>Decreto Nº 5245</t>
  </si>
  <si>
    <t>Decreto Nº 5246</t>
  </si>
  <si>
    <t>Decreto Nº 5247</t>
  </si>
  <si>
    <t>Decreto Nº 5248</t>
  </si>
  <si>
    <t>Decreto Nº 5249</t>
  </si>
  <si>
    <t>Decreto Nº 5250</t>
  </si>
  <si>
    <t>Decreto Nº 5251</t>
  </si>
  <si>
    <t>Decreto Nº 5252</t>
  </si>
  <si>
    <t>Decreto Nº 5253</t>
  </si>
  <si>
    <t>Decreto Nº 5254</t>
  </si>
  <si>
    <t>Decreto Nº 5255</t>
  </si>
  <si>
    <t>Decreto Nº 5256</t>
  </si>
  <si>
    <t>Decreto Nº 5257</t>
  </si>
  <si>
    <t>Decreto Nº 5258</t>
  </si>
  <si>
    <t>Decreto Nº 5259</t>
  </si>
  <si>
    <t>Decreto Nº 5260</t>
  </si>
  <si>
    <t>Decreto Nº 5261</t>
  </si>
  <si>
    <t>Decreto Nº 5262</t>
  </si>
  <si>
    <t>Decreto Nº 5263</t>
  </si>
  <si>
    <t>Decreto Nº 5264</t>
  </si>
  <si>
    <t>Decreto Nº 5265</t>
  </si>
  <si>
    <t>Decreto Nº 5266</t>
  </si>
  <si>
    <t>Decreto Nº 5267</t>
  </si>
  <si>
    <t>Decreto Nº 5268</t>
  </si>
  <si>
    <t>Decreto Nº 5269</t>
  </si>
  <si>
    <t>Año: 2016</t>
  </si>
  <si>
    <t>Decreto Nº 158</t>
  </si>
  <si>
    <t>Decreto Nº 159</t>
  </si>
  <si>
    <t>Decreto Nº 160</t>
  </si>
  <si>
    <t>Decreto Nº 161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</si>
</sst>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7"/>
      <color indexed="9"/>
      <name val="Arial"/>
      <family val="2"/>
    </font>
    <font>
      <sz val="10"/>
      <color indexed="63"/>
      <name val="Calibri"/>
      <family val="2"/>
    </font>
    <font>
      <sz val="10"/>
      <color indexed="8"/>
      <name val="Calibri"/>
      <family val="2"/>
    </font>
    <font>
      <u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8"/>
      <color rgb="FF002060"/>
      <name val="Arial"/>
      <family val="2"/>
    </font>
    <font>
      <sz val="11"/>
      <color rgb="FF002060"/>
      <name val="Calibri"/>
      <family val="2"/>
      <scheme val="minor"/>
    </font>
    <font>
      <b/>
      <sz val="24"/>
      <color rgb="FF002060"/>
      <name val="Calibri"/>
      <family val="2"/>
      <scheme val="minor"/>
    </font>
    <font>
      <b/>
      <sz val="17"/>
      <color rgb="FF002060"/>
      <name val="Arial"/>
      <family val="2"/>
    </font>
    <font>
      <b/>
      <sz val="20"/>
      <color rgb="FF00206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rgb="FFEDA413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5" fillId="0" borderId="1" xfId="1" applyNumberFormat="1" applyBorder="1" applyAlignment="1">
      <alignment horizontal="center" vertical="center"/>
    </xf>
    <xf numFmtId="0" fontId="5" fillId="0" borderId="0" xfId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7" fillId="0" borderId="0" xfId="0" applyFont="1"/>
    <xf numFmtId="0" fontId="8" fillId="2" borderId="0" xfId="0" applyFont="1" applyFill="1" applyAlignment="1"/>
    <xf numFmtId="0" fontId="10" fillId="0" borderId="0" xfId="0" applyFont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EDA413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4"/>
  <sheetViews>
    <sheetView view="pageBreakPreview" topLeftCell="A6" zoomScale="80" zoomScaleNormal="85" zoomScaleSheetLayoutView="80" workbookViewId="0">
      <selection activeCell="C13" sqref="C13"/>
    </sheetView>
  </sheetViews>
  <sheetFormatPr baseColWidth="10" defaultRowHeight="15"/>
  <cols>
    <col min="2" max="2" width="20.42578125" bestFit="1" customWidth="1"/>
    <col min="3" max="3" width="19.5703125" customWidth="1"/>
    <col min="4" max="4" width="19.28515625" customWidth="1"/>
    <col min="5" max="5" width="19.140625" customWidth="1"/>
    <col min="6" max="6" width="22.5703125" customWidth="1"/>
  </cols>
  <sheetData>
    <row r="2" spans="2:10" s="1" customFormat="1" ht="15" customHeight="1">
      <c r="B2" s="19" t="s">
        <v>0</v>
      </c>
      <c r="C2" s="20"/>
      <c r="D2" s="20"/>
      <c r="E2" s="20"/>
      <c r="F2" s="20"/>
      <c r="G2"/>
      <c r="H2"/>
      <c r="I2"/>
      <c r="J2"/>
    </row>
    <row r="3" spans="2:10" s="1" customFormat="1" ht="15" customHeight="1">
      <c r="B3" s="20"/>
      <c r="C3" s="20"/>
      <c r="D3" s="20"/>
      <c r="E3" s="20"/>
      <c r="F3" s="20"/>
      <c r="G3"/>
      <c r="H3"/>
      <c r="I3"/>
      <c r="J3"/>
    </row>
    <row r="6" spans="2:10" s="16" customFormat="1" ht="31.5">
      <c r="B6" s="17" t="s">
        <v>5</v>
      </c>
      <c r="C6" s="17"/>
      <c r="D6" s="17"/>
      <c r="E6" s="17"/>
      <c r="F6" s="17"/>
      <c r="G6" s="17"/>
      <c r="H6" s="17"/>
      <c r="I6" s="17"/>
    </row>
    <row r="8" spans="2:10" ht="26.25">
      <c r="B8" s="18" t="s">
        <v>24</v>
      </c>
    </row>
    <row r="10" spans="2:10" s="15" customFormat="1" ht="22.5">
      <c r="B10" s="14" t="s">
        <v>1</v>
      </c>
      <c r="C10" s="14" t="s">
        <v>23</v>
      </c>
      <c r="D10" s="14" t="s">
        <v>2</v>
      </c>
      <c r="E10" s="14" t="s">
        <v>3</v>
      </c>
      <c r="F10" s="14" t="s">
        <v>4</v>
      </c>
    </row>
    <row r="11" spans="2:10" s="5" customFormat="1" ht="45" customHeight="1">
      <c r="B11" s="2" t="s">
        <v>6</v>
      </c>
      <c r="C11" s="3" t="s">
        <v>7</v>
      </c>
      <c r="D11" s="4" t="s">
        <v>8</v>
      </c>
      <c r="E11" s="13">
        <v>40554</v>
      </c>
      <c r="F11" s="11" t="str">
        <f>HYPERLINK("http://www.munipunitaqui.cl/decretos/2011/enero/37.pdf","Archivo")</f>
        <v>Archivo</v>
      </c>
    </row>
    <row r="12" spans="2:10" s="5" customFormat="1" ht="41.25" customHeight="1">
      <c r="B12" s="2" t="s">
        <v>6</v>
      </c>
      <c r="C12" s="3" t="s">
        <v>7</v>
      </c>
      <c r="D12" s="4" t="s">
        <v>9</v>
      </c>
      <c r="E12" s="13">
        <v>40569</v>
      </c>
      <c r="F12" s="11" t="str">
        <f>HYPERLINK("http://www.munipunitaqui.cl/decretos/2011/enero/208.pdf","Archivo")</f>
        <v>Archivo</v>
      </c>
    </row>
    <row r="13" spans="2:10" s="5" customFormat="1" ht="39" customHeight="1">
      <c r="B13" s="2" t="s">
        <v>6</v>
      </c>
      <c r="C13" s="3" t="s">
        <v>7</v>
      </c>
      <c r="D13" s="4" t="s">
        <v>10</v>
      </c>
      <c r="E13" s="13">
        <v>40569</v>
      </c>
      <c r="F13" s="11" t="str">
        <f>HYPERLINK("http://www.munipunitaqui.cl/decretos/2011/enero/209.pdf","Archivo")</f>
        <v>Archivo</v>
      </c>
    </row>
    <row r="14" spans="2:10" s="5" customFormat="1" ht="41.25" customHeight="1">
      <c r="B14" s="2" t="s">
        <v>6</v>
      </c>
      <c r="C14" s="3" t="s">
        <v>7</v>
      </c>
      <c r="D14" s="4" t="s">
        <v>11</v>
      </c>
      <c r="E14" s="13">
        <v>40585</v>
      </c>
      <c r="F14" s="11" t="str">
        <f>HYPERLINK("http://www.munipunitaqui.cl/decretos/2011/febrero/305.pdf","Archivo")</f>
        <v>Archivo</v>
      </c>
    </row>
    <row r="15" spans="2:10" ht="37.5" customHeight="1">
      <c r="B15" s="2" t="s">
        <v>6</v>
      </c>
      <c r="C15" s="3" t="s">
        <v>7</v>
      </c>
      <c r="D15" s="4" t="s">
        <v>12</v>
      </c>
      <c r="E15" s="13">
        <v>40585</v>
      </c>
      <c r="F15" s="11" t="str">
        <f>HYPERLINK("http://www.munipunitaqui.cl/decretos/2011/febrero/306.pdf","Archivo")</f>
        <v>Archivo</v>
      </c>
    </row>
    <row r="16" spans="2:10" ht="36.75" customHeight="1">
      <c r="B16" s="2" t="s">
        <v>6</v>
      </c>
      <c r="C16" s="3" t="s">
        <v>7</v>
      </c>
      <c r="D16" s="4" t="s">
        <v>13</v>
      </c>
      <c r="E16" s="13">
        <v>40585</v>
      </c>
      <c r="F16" s="11" t="str">
        <f>HYPERLINK("http://www.munipunitaqui.cl/decretos/2011/febrero/308.pdf","Archivo")</f>
        <v>Archivo</v>
      </c>
    </row>
    <row r="17" spans="2:6" ht="40.5" customHeight="1">
      <c r="B17" s="2" t="s">
        <v>6</v>
      </c>
      <c r="C17" s="3" t="s">
        <v>7</v>
      </c>
      <c r="D17" s="4" t="s">
        <v>14</v>
      </c>
      <c r="E17" s="13">
        <v>40588</v>
      </c>
      <c r="F17" s="11" t="str">
        <f>HYPERLINK("http://www.munipunitaqui.cl/decretos/2011/febrero/319.pdf","Archivo")</f>
        <v>Archivo</v>
      </c>
    </row>
    <row r="18" spans="2:6" ht="40.5" customHeight="1">
      <c r="B18" s="2" t="s">
        <v>6</v>
      </c>
      <c r="C18" s="3" t="s">
        <v>7</v>
      </c>
      <c r="D18" s="4" t="s">
        <v>15</v>
      </c>
      <c r="E18" s="13">
        <v>40590</v>
      </c>
      <c r="F18" s="11" t="str">
        <f>HYPERLINK("http://www.munipunitaqui.cl/decretos/2011/febrero/332.pdf","Archivo")</f>
        <v>Archivo</v>
      </c>
    </row>
    <row r="19" spans="2:6" ht="32.25" customHeight="1">
      <c r="B19" s="2" t="s">
        <v>6</v>
      </c>
      <c r="C19" s="3" t="s">
        <v>7</v>
      </c>
      <c r="D19" s="4" t="s">
        <v>16</v>
      </c>
      <c r="E19" s="13">
        <v>40661</v>
      </c>
      <c r="F19" s="11" t="str">
        <f>HYPERLINK("http://www.munipunitaqui.cl/../../decretos/2011/abril/712.pdf","Archivo")</f>
        <v>Archivo</v>
      </c>
    </row>
    <row r="20" spans="2:6" ht="35.25" customHeight="1">
      <c r="B20" s="2" t="s">
        <v>6</v>
      </c>
      <c r="C20" s="3" t="s">
        <v>7</v>
      </c>
      <c r="D20" s="4" t="s">
        <v>17</v>
      </c>
      <c r="E20" s="13">
        <v>40767</v>
      </c>
      <c r="F20" s="11" t="str">
        <f>HYPERLINK("http://www.munipunitaqui.cl/../../decretos/2011/agosto/1489.pdf","Archivo")</f>
        <v>Archivo</v>
      </c>
    </row>
    <row r="21" spans="2:6" ht="33.75" customHeight="1">
      <c r="B21" s="2" t="s">
        <v>6</v>
      </c>
      <c r="C21" s="3" t="s">
        <v>7</v>
      </c>
      <c r="D21" s="4" t="s">
        <v>18</v>
      </c>
      <c r="E21" s="13">
        <v>40767</v>
      </c>
      <c r="F21" s="11" t="str">
        <f>HYPERLINK("http://www.munipunitaqui.cl/../../decretos/2011/agosto/1490.pdf","Archivo")</f>
        <v>Archivo</v>
      </c>
    </row>
    <row r="22" spans="2:6" ht="36" customHeight="1">
      <c r="B22" s="2" t="s">
        <v>6</v>
      </c>
      <c r="C22" s="3" t="s">
        <v>7</v>
      </c>
      <c r="D22" s="4" t="s">
        <v>19</v>
      </c>
      <c r="E22" s="13">
        <v>40767</v>
      </c>
      <c r="F22" s="11" t="str">
        <f>HYPERLINK("http://www.munipunitaqui.cl/../../decretos/2011/agosto/1491pdf","Archivo")</f>
        <v>Archivo</v>
      </c>
    </row>
    <row r="23" spans="2:6" ht="35.25" customHeight="1">
      <c r="B23" s="2" t="s">
        <v>6</v>
      </c>
      <c r="C23" s="3" t="s">
        <v>7</v>
      </c>
      <c r="D23" s="4" t="s">
        <v>20</v>
      </c>
      <c r="E23" s="13">
        <v>40827</v>
      </c>
      <c r="F23" s="11" t="str">
        <f>HYPERLINK("http://www.munipunitaqui.cl/../../decretos/2011/octubre/1873.pdf","Archivo")</f>
        <v>Archivo</v>
      </c>
    </row>
    <row r="24" spans="2:6" ht="33" customHeight="1">
      <c r="B24" s="2" t="s">
        <v>6</v>
      </c>
      <c r="C24" s="3" t="s">
        <v>7</v>
      </c>
      <c r="D24" s="4" t="s">
        <v>21</v>
      </c>
      <c r="E24" s="13">
        <v>40849</v>
      </c>
      <c r="F24" s="11" t="str">
        <f>HYPERLINK("http://www.munipunitaqui.cl/../../decretos/2011/noviembre/2190.pdf","Archivo")</f>
        <v>Archivo</v>
      </c>
    </row>
    <row r="25" spans="2:6" ht="35.25" customHeight="1">
      <c r="B25" s="2" t="s">
        <v>6</v>
      </c>
      <c r="C25" s="3" t="s">
        <v>7</v>
      </c>
      <c r="D25" s="4" t="s">
        <v>22</v>
      </c>
      <c r="E25" s="13">
        <v>40877</v>
      </c>
      <c r="F25" s="11" t="str">
        <f>HYPERLINK("http://www.munipunitaqui.cl/../../decretos/2011/noviembre/2497.pdf","Archivo")</f>
        <v>Archivo</v>
      </c>
    </row>
    <row r="26" spans="2:6" ht="21.75" customHeight="1">
      <c r="B26" s="6"/>
      <c r="C26" s="7"/>
      <c r="D26" s="8"/>
      <c r="E26" s="6"/>
      <c r="F26" s="12"/>
    </row>
    <row r="27" spans="2:6">
      <c r="B27" s="6"/>
      <c r="C27" s="7"/>
      <c r="D27" s="8"/>
      <c r="E27" s="6"/>
      <c r="F27" s="12"/>
    </row>
    <row r="28" spans="2:6">
      <c r="B28" s="6"/>
      <c r="C28" s="7"/>
      <c r="D28" s="8"/>
      <c r="E28" s="6"/>
      <c r="F28" s="12"/>
    </row>
    <row r="29" spans="2:6">
      <c r="B29" s="6"/>
      <c r="C29" s="7"/>
      <c r="D29" s="8"/>
      <c r="E29" s="6"/>
      <c r="F29" s="12"/>
    </row>
    <row r="30" spans="2:6">
      <c r="B30" s="6"/>
      <c r="C30" s="7"/>
      <c r="D30" s="8"/>
      <c r="E30" s="6"/>
      <c r="F30" s="12"/>
    </row>
    <row r="31" spans="2:6">
      <c r="B31" s="6"/>
      <c r="C31" s="7"/>
      <c r="D31" s="8"/>
      <c r="E31" s="6"/>
      <c r="F31" s="12"/>
    </row>
    <row r="32" spans="2:6">
      <c r="B32" s="6"/>
      <c r="C32" s="7"/>
      <c r="D32" s="8"/>
      <c r="E32" s="6"/>
      <c r="F32" s="12"/>
    </row>
    <row r="33" spans="2:6">
      <c r="B33" s="6"/>
      <c r="C33" s="7"/>
      <c r="D33" s="8"/>
      <c r="E33" s="6"/>
      <c r="F33" s="12"/>
    </row>
    <row r="34" spans="2:6">
      <c r="B34" s="6"/>
      <c r="C34" s="7"/>
      <c r="D34" s="8"/>
      <c r="E34" s="6"/>
      <c r="F34" s="12"/>
    </row>
    <row r="35" spans="2:6">
      <c r="B35" s="6"/>
      <c r="C35" s="7"/>
      <c r="D35" s="8"/>
      <c r="E35" s="6"/>
      <c r="F35" s="12"/>
    </row>
    <row r="36" spans="2:6">
      <c r="B36" s="6"/>
      <c r="C36" s="7"/>
      <c r="D36" s="8"/>
      <c r="E36" s="6"/>
      <c r="F36" s="12"/>
    </row>
    <row r="37" spans="2:6">
      <c r="B37" s="6"/>
      <c r="C37" s="7"/>
      <c r="D37" s="8"/>
      <c r="E37" s="6"/>
      <c r="F37" s="12"/>
    </row>
    <row r="38" spans="2:6">
      <c r="B38" s="6"/>
      <c r="C38" s="7"/>
      <c r="D38" s="8"/>
      <c r="E38" s="6"/>
      <c r="F38" s="12"/>
    </row>
    <row r="39" spans="2:6">
      <c r="B39" s="6"/>
      <c r="C39" s="7"/>
      <c r="D39" s="8"/>
      <c r="E39" s="6"/>
      <c r="F39" s="12"/>
    </row>
    <row r="40" spans="2:6">
      <c r="B40" s="6"/>
      <c r="C40" s="7"/>
      <c r="D40" s="8"/>
      <c r="E40" s="6"/>
      <c r="F40" s="12"/>
    </row>
    <row r="41" spans="2:6" ht="46.5" customHeight="1">
      <c r="B41" s="6"/>
      <c r="C41" s="7"/>
      <c r="D41" s="8"/>
      <c r="E41" s="6"/>
      <c r="F41" s="12"/>
    </row>
    <row r="42" spans="2:6" s="10" customFormat="1">
      <c r="B42" s="6"/>
      <c r="C42" s="7"/>
      <c r="D42" s="8"/>
      <c r="E42" s="6"/>
      <c r="F42" s="9"/>
    </row>
    <row r="43" spans="2:6" s="10" customFormat="1">
      <c r="B43" s="6"/>
      <c r="C43" s="7"/>
      <c r="D43" s="8"/>
      <c r="E43" s="6"/>
      <c r="F43" s="9"/>
    </row>
    <row r="44" spans="2:6" s="10" customFormat="1">
      <c r="B44" s="6"/>
      <c r="C44" s="7"/>
      <c r="D44" s="8"/>
      <c r="E44" s="6"/>
      <c r="F44" s="9"/>
    </row>
  </sheetData>
  <mergeCells count="1">
    <mergeCell ref="B2:F3"/>
  </mergeCells>
  <pageMargins left="0.70866141732283472" right="0.70866141732283472" top="0.74803149606299213" bottom="0.74803149606299213" header="0.31496062992125984" footer="0.31496062992125984"/>
  <pageSetup paperSize="5" scale="89" orientation="portrait" r:id="rId1"/>
  <ignoredErrors>
    <ignoredError sqref="F14 F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topLeftCell="A5" workbookViewId="0">
      <selection activeCell="I16" sqref="I16"/>
    </sheetView>
  </sheetViews>
  <sheetFormatPr baseColWidth="10" defaultRowHeight="15"/>
  <cols>
    <col min="1" max="1" width="17.28515625" customWidth="1"/>
    <col min="2" max="2" width="17.7109375" customWidth="1"/>
    <col min="3" max="3" width="17" customWidth="1"/>
    <col min="4" max="4" width="16.85546875" customWidth="1"/>
    <col min="5" max="5" width="22.42578125" customWidth="1"/>
  </cols>
  <sheetData>
    <row r="1" spans="1:5">
      <c r="A1" s="19" t="s">
        <v>0</v>
      </c>
      <c r="B1" s="20"/>
      <c r="C1" s="20"/>
      <c r="D1" s="20"/>
      <c r="E1" s="20"/>
    </row>
    <row r="2" spans="1:5">
      <c r="A2" s="20"/>
      <c r="B2" s="20"/>
      <c r="C2" s="20"/>
      <c r="D2" s="20"/>
      <c r="E2" s="20"/>
    </row>
    <row r="5" spans="1:5" ht="31.5">
      <c r="A5" s="17" t="s">
        <v>5</v>
      </c>
      <c r="B5" s="17"/>
      <c r="C5" s="17"/>
      <c r="D5" s="17"/>
      <c r="E5" s="17"/>
    </row>
    <row r="7" spans="1:5" ht="26.25">
      <c r="A7" s="18" t="s">
        <v>25</v>
      </c>
    </row>
    <row r="9" spans="1:5" ht="33" customHeight="1">
      <c r="A9" s="14" t="s">
        <v>1</v>
      </c>
      <c r="B9" s="14" t="s">
        <v>23</v>
      </c>
      <c r="C9" s="14" t="s">
        <v>2</v>
      </c>
      <c r="D9" s="14" t="s">
        <v>3</v>
      </c>
      <c r="E9" s="14" t="s">
        <v>4</v>
      </c>
    </row>
    <row r="10" spans="1:5">
      <c r="A10" s="2" t="s">
        <v>6</v>
      </c>
      <c r="B10" s="3" t="s">
        <v>7</v>
      </c>
      <c r="C10" s="4" t="s">
        <v>26</v>
      </c>
      <c r="D10" s="13">
        <v>41044</v>
      </c>
      <c r="E10" s="11" t="str">
        <f>HYPERLINK("http://www.munipunitaqui.cl/../../decretos/2012/mayo/1071.pdf","Archivo")</f>
        <v>Archivo</v>
      </c>
    </row>
    <row r="11" spans="1:5">
      <c r="A11" s="2" t="s">
        <v>6</v>
      </c>
      <c r="B11" s="3" t="s">
        <v>7</v>
      </c>
      <c r="C11" s="4" t="s">
        <v>41</v>
      </c>
      <c r="D11" s="13">
        <v>41044</v>
      </c>
      <c r="E11" s="11" t="str">
        <f>HYPERLINK("http://www.munipunitaqui.cl/../../decretos/2012/mayo/1087.pdf","Archivo")</f>
        <v>Archivo</v>
      </c>
    </row>
    <row r="12" spans="1:5">
      <c r="A12" s="2" t="s">
        <v>6</v>
      </c>
      <c r="B12" s="3" t="s">
        <v>7</v>
      </c>
      <c r="C12" s="4" t="s">
        <v>40</v>
      </c>
      <c r="D12" s="13">
        <v>41044</v>
      </c>
      <c r="E12" s="11" t="str">
        <f>HYPERLINK("http://www.munipunitaqui.cl/../../decretos/2012/mayo/1088.pdf","Archivo")</f>
        <v>Archivo</v>
      </c>
    </row>
    <row r="13" spans="1:5">
      <c r="A13" s="2" t="s">
        <v>6</v>
      </c>
      <c r="B13" s="3" t="s">
        <v>7</v>
      </c>
      <c r="C13" s="4" t="s">
        <v>39</v>
      </c>
      <c r="D13" s="13">
        <v>41044</v>
      </c>
      <c r="E13" s="11" t="str">
        <f>HYPERLINK("http://www.munipunitaqui.cl/../../decretos/2012/mayo/1089.pdf","Archivo")</f>
        <v>Archivo</v>
      </c>
    </row>
    <row r="14" spans="1:5">
      <c r="A14" s="2" t="s">
        <v>6</v>
      </c>
      <c r="B14" s="3" t="s">
        <v>7</v>
      </c>
      <c r="C14" s="4" t="s">
        <v>38</v>
      </c>
      <c r="D14" s="13">
        <v>41044</v>
      </c>
      <c r="E14" s="11" t="str">
        <f>HYPERLINK("http://www.munipunitaqui.cl/../../decretos/2012/mayo/1090.pdf","Archivo")</f>
        <v>Archivo</v>
      </c>
    </row>
    <row r="15" spans="1:5">
      <c r="A15" s="2" t="s">
        <v>6</v>
      </c>
      <c r="B15" s="3" t="s">
        <v>7</v>
      </c>
      <c r="C15" s="4" t="s">
        <v>37</v>
      </c>
      <c r="D15" s="13">
        <v>41044</v>
      </c>
      <c r="E15" s="11" t="str">
        <f>HYPERLINK("http://www.munipunitaqui.cl/../../decretos/2012/mayo/1091.pdf","Archivo")</f>
        <v>Archivo</v>
      </c>
    </row>
    <row r="16" spans="1:5">
      <c r="A16" s="2" t="s">
        <v>6</v>
      </c>
      <c r="B16" s="3" t="s">
        <v>7</v>
      </c>
      <c r="C16" s="4" t="s">
        <v>36</v>
      </c>
      <c r="D16" s="13">
        <v>41044</v>
      </c>
      <c r="E16" s="11" t="str">
        <f>HYPERLINK("http://www.munipunitaqui.cl/../../decretos/2012/mayo/1092.pdf","Archivo")</f>
        <v>Archivo</v>
      </c>
    </row>
    <row r="17" spans="1:5">
      <c r="A17" s="2" t="s">
        <v>6</v>
      </c>
      <c r="B17" s="3" t="s">
        <v>7</v>
      </c>
      <c r="C17" s="4" t="s">
        <v>35</v>
      </c>
      <c r="D17" s="13">
        <v>41044</v>
      </c>
      <c r="E17" s="11" t="str">
        <f>HYPERLINK("http://www.munipunitaqui.cl/../../decretos/2012/mayo/1093.pdf","Archivo")</f>
        <v>Archivo</v>
      </c>
    </row>
    <row r="18" spans="1:5">
      <c r="A18" s="2" t="s">
        <v>6</v>
      </c>
      <c r="B18" s="3" t="s">
        <v>7</v>
      </c>
      <c r="C18" s="4" t="s">
        <v>34</v>
      </c>
      <c r="D18" s="13">
        <v>41044</v>
      </c>
      <c r="E18" s="11" t="str">
        <f>HYPERLINK("http://www.munipunitaqui.cl/../../decretos/2012/mayo/1094.pdf","Archivo")</f>
        <v>Archivo</v>
      </c>
    </row>
    <row r="19" spans="1:5">
      <c r="A19" s="2" t="s">
        <v>6</v>
      </c>
      <c r="B19" s="3" t="s">
        <v>7</v>
      </c>
      <c r="C19" s="4" t="s">
        <v>33</v>
      </c>
      <c r="D19" s="13">
        <v>41044</v>
      </c>
      <c r="E19" s="11" t="str">
        <f>HYPERLINK("http://www.munipunitaqui.cl/../../decretos/2012/mayo/1095.pdf","Archivo")</f>
        <v>Archivo</v>
      </c>
    </row>
    <row r="20" spans="1:5">
      <c r="A20" s="2" t="s">
        <v>6</v>
      </c>
      <c r="B20" s="3" t="s">
        <v>7</v>
      </c>
      <c r="C20" s="4" t="s">
        <v>32</v>
      </c>
      <c r="D20" s="13">
        <v>41044</v>
      </c>
      <c r="E20" s="11" t="str">
        <f>HYPERLINK("http://www.munipunitaqui.cl/../../decretos/2012/mayo/1096.pdf","Archivo")</f>
        <v>Archivo</v>
      </c>
    </row>
    <row r="21" spans="1:5">
      <c r="A21" s="2" t="s">
        <v>6</v>
      </c>
      <c r="B21" s="3" t="s">
        <v>7</v>
      </c>
      <c r="C21" s="4" t="s">
        <v>31</v>
      </c>
      <c r="D21" s="13">
        <v>41044</v>
      </c>
      <c r="E21" s="11" t="str">
        <f>HYPERLINK("http://www.munipunitaqui.cl/../../decretos/2012/mayo/1097.pdf","Archivo")</f>
        <v>Archivo</v>
      </c>
    </row>
    <row r="22" spans="1:5">
      <c r="A22" s="2" t="s">
        <v>6</v>
      </c>
      <c r="B22" s="3" t="s">
        <v>7</v>
      </c>
      <c r="C22" s="4" t="s">
        <v>30</v>
      </c>
      <c r="D22" s="13">
        <v>41044</v>
      </c>
      <c r="E22" s="11" t="str">
        <f>HYPERLINK("http://www.munipunitaqui.cl/../../decretos/2012/mayo/1098.pdf","Archivo")</f>
        <v>Archivo</v>
      </c>
    </row>
    <row r="23" spans="1:5">
      <c r="A23" s="2" t="s">
        <v>6</v>
      </c>
      <c r="B23" s="3" t="s">
        <v>7</v>
      </c>
      <c r="C23" s="4" t="s">
        <v>29</v>
      </c>
      <c r="D23" s="13">
        <v>41046</v>
      </c>
      <c r="E23" s="11" t="str">
        <f>HYPERLINK("http://www.munipunitaqui.cl/../../decretos/2012/mayo/1126.pdf","Archivo")</f>
        <v>Archivo</v>
      </c>
    </row>
    <row r="24" spans="1:5">
      <c r="A24" s="2" t="s">
        <v>6</v>
      </c>
      <c r="B24" s="3" t="s">
        <v>7</v>
      </c>
      <c r="C24" s="4" t="s">
        <v>28</v>
      </c>
      <c r="D24" s="13">
        <v>41057</v>
      </c>
      <c r="E24" s="11" t="str">
        <f>HYPERLINK("http://www.munipunitaqui.cl/../../decretos/2012/mayo/1185.pdf","Archivo")</f>
        <v>Archivo</v>
      </c>
    </row>
    <row r="25" spans="1:5">
      <c r="A25" s="2" t="s">
        <v>6</v>
      </c>
      <c r="B25" s="3" t="s">
        <v>7</v>
      </c>
      <c r="C25" s="4" t="s">
        <v>27</v>
      </c>
      <c r="D25" s="13">
        <v>41128</v>
      </c>
      <c r="E25" s="11" t="str">
        <f>HYPERLINK("http://www.munipunitaqui.cl/../../decretos/2012/agosto/1875.pdf","Archivo")</f>
        <v>Archivo</v>
      </c>
    </row>
  </sheetData>
  <mergeCells count="1">
    <mergeCell ref="A1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>
      <selection activeCell="A6" sqref="A6:E6"/>
    </sheetView>
  </sheetViews>
  <sheetFormatPr baseColWidth="10" defaultRowHeight="15"/>
  <cols>
    <col min="1" max="1" width="19.5703125" customWidth="1"/>
    <col min="2" max="2" width="19.28515625" customWidth="1"/>
    <col min="3" max="3" width="21.42578125" customWidth="1"/>
    <col min="5" max="5" width="20.28515625" customWidth="1"/>
  </cols>
  <sheetData>
    <row r="1" spans="1:5" ht="31.5">
      <c r="A1" s="17" t="s">
        <v>5</v>
      </c>
      <c r="B1" s="17"/>
      <c r="C1" s="17"/>
      <c r="D1" s="17"/>
      <c r="E1" s="17"/>
    </row>
    <row r="3" spans="1:5" ht="26.25">
      <c r="A3" s="18" t="s">
        <v>42</v>
      </c>
    </row>
    <row r="5" spans="1:5" ht="33.75">
      <c r="A5" s="14" t="s">
        <v>1</v>
      </c>
      <c r="B5" s="14" t="s">
        <v>23</v>
      </c>
      <c r="C5" s="14" t="s">
        <v>2</v>
      </c>
      <c r="D5" s="14" t="s">
        <v>3</v>
      </c>
      <c r="E5" s="14" t="s">
        <v>4</v>
      </c>
    </row>
    <row r="6" spans="1:5">
      <c r="A6" s="2" t="s">
        <v>6</v>
      </c>
      <c r="B6" s="3" t="s">
        <v>7</v>
      </c>
      <c r="C6" s="4" t="s">
        <v>43</v>
      </c>
      <c r="D6" s="13">
        <v>41320</v>
      </c>
      <c r="E6" s="11" t="str">
        <f>HYPERLINK("http://www.munipunitaqui.cl/../../decretos/2013/febrero/428.pdf","Archivo")</f>
        <v>Archivo</v>
      </c>
    </row>
    <row r="7" spans="1:5">
      <c r="A7" s="2" t="s">
        <v>6</v>
      </c>
      <c r="B7" s="3" t="s">
        <v>7</v>
      </c>
      <c r="C7" s="4" t="s">
        <v>44</v>
      </c>
      <c r="D7" s="13">
        <v>41332</v>
      </c>
      <c r="E7" s="11" t="str">
        <f>HYPERLINK("http://www.munipunitaqui.cl/../../decretos/2013/febrero/520.pdf","Archivo")</f>
        <v>Archivo</v>
      </c>
    </row>
    <row r="8" spans="1:5">
      <c r="A8" s="2" t="s">
        <v>6</v>
      </c>
      <c r="B8" s="3" t="s">
        <v>7</v>
      </c>
      <c r="C8" s="4" t="s">
        <v>45</v>
      </c>
      <c r="D8" s="13">
        <v>41372</v>
      </c>
      <c r="E8" s="11" t="str">
        <f>HYPERLINK("http://www.munipunitaqui.cl/../../decretos/2013/abril/913.pdf","Archivo")</f>
        <v>Archivo</v>
      </c>
    </row>
    <row r="9" spans="1:5">
      <c r="A9" s="2" t="s">
        <v>6</v>
      </c>
      <c r="B9" s="3" t="s">
        <v>7</v>
      </c>
      <c r="C9" s="4" t="s">
        <v>46</v>
      </c>
      <c r="D9" s="13">
        <v>41388</v>
      </c>
      <c r="E9" s="11" t="str">
        <f>HYPERLINK("http://www.munipunitaqui.cl/../../decretos/2013/abril/1065.pdf","Archivo")</f>
        <v>Archivo</v>
      </c>
    </row>
    <row r="10" spans="1:5">
      <c r="A10" s="2" t="s">
        <v>6</v>
      </c>
      <c r="B10" s="3" t="s">
        <v>7</v>
      </c>
      <c r="C10" s="4" t="s">
        <v>47</v>
      </c>
      <c r="D10" s="13">
        <v>41467</v>
      </c>
      <c r="E10" s="11" t="str">
        <f>HYPERLINK("http://www.munipunitaqui.cl/../../decretos/2013/julio/1882.pdf","Archivo")</f>
        <v>Archivo</v>
      </c>
    </row>
    <row r="11" spans="1:5">
      <c r="A11" s="2" t="s">
        <v>6</v>
      </c>
      <c r="B11" s="3" t="s">
        <v>7</v>
      </c>
      <c r="C11" s="4" t="s">
        <v>48</v>
      </c>
      <c r="D11" s="13">
        <v>41480</v>
      </c>
      <c r="E11" s="11" t="str">
        <f>HYPERLINK("http://www.munipunitaqui.cl/../../decretos/2013/julio/1990.pdf","Archivo")</f>
        <v>Archivo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E21"/>
  <sheetViews>
    <sheetView workbookViewId="0">
      <selection activeCell="A2" sqref="A2:E21"/>
    </sheetView>
  </sheetViews>
  <sheetFormatPr baseColWidth="10" defaultRowHeight="15"/>
  <cols>
    <col min="1" max="1" width="17.140625" customWidth="1"/>
    <col min="2" max="2" width="17.5703125" customWidth="1"/>
    <col min="3" max="3" width="18.28515625" customWidth="1"/>
    <col min="4" max="4" width="14.7109375" customWidth="1"/>
    <col min="5" max="5" width="24" customWidth="1"/>
  </cols>
  <sheetData>
    <row r="2" spans="1:5" ht="31.5">
      <c r="A2" s="17" t="s">
        <v>5</v>
      </c>
      <c r="B2" s="17"/>
      <c r="C2" s="17"/>
      <c r="D2" s="17"/>
      <c r="E2" s="17"/>
    </row>
    <row r="4" spans="1:5" ht="26.25">
      <c r="A4" s="18" t="s">
        <v>49</v>
      </c>
    </row>
    <row r="6" spans="1:5" ht="22.5">
      <c r="A6" s="14" t="s">
        <v>1</v>
      </c>
      <c r="B6" s="14" t="s">
        <v>23</v>
      </c>
      <c r="C6" s="14" t="s">
        <v>2</v>
      </c>
      <c r="D6" s="14" t="s">
        <v>3</v>
      </c>
      <c r="E6" s="14" t="s">
        <v>4</v>
      </c>
    </row>
    <row r="7" spans="1:5">
      <c r="A7" s="2" t="s">
        <v>6</v>
      </c>
      <c r="B7" s="3" t="s">
        <v>7</v>
      </c>
      <c r="C7" s="4" t="s">
        <v>50</v>
      </c>
      <c r="D7" s="13">
        <v>41687</v>
      </c>
      <c r="E7" s="11" t="str">
        <f>HYPERLINK("http://www.munipunitaqui.cl/../../decretos/2014/febrero/540.pdf","Archivo")</f>
        <v>Archivo</v>
      </c>
    </row>
    <row r="8" spans="1:5">
      <c r="A8" s="2" t="s">
        <v>6</v>
      </c>
      <c r="B8" s="3" t="s">
        <v>7</v>
      </c>
      <c r="C8" s="4" t="s">
        <v>52</v>
      </c>
      <c r="D8" s="13">
        <v>41698</v>
      </c>
      <c r="E8" s="11" t="str">
        <f>HYPERLINK("http://www.munipunitaqui.cl/../../decretos/2014/febrero/645.pdf","Archivo")</f>
        <v>Archivo</v>
      </c>
    </row>
    <row r="9" spans="1:5">
      <c r="A9" s="2" t="s">
        <v>6</v>
      </c>
      <c r="B9" s="3" t="s">
        <v>7</v>
      </c>
      <c r="C9" s="4" t="s">
        <v>53</v>
      </c>
      <c r="D9" s="13">
        <v>41712</v>
      </c>
      <c r="E9" s="11" t="str">
        <f>HYPERLINK("http://www.munipunitaqui.cl/../../decretos/2014/marzo/792.pdf","Archivo")</f>
        <v>Archivo</v>
      </c>
    </row>
    <row r="10" spans="1:5">
      <c r="A10" s="2" t="s">
        <v>6</v>
      </c>
      <c r="B10" s="3" t="s">
        <v>7</v>
      </c>
      <c r="C10" s="4" t="s">
        <v>51</v>
      </c>
      <c r="D10" s="13">
        <v>41719</v>
      </c>
      <c r="E10" s="11" t="str">
        <f>HYPERLINK("http://www.munipunitaqui.cl/../../decretos/2014/marzo/869.pdf","Archivo")</f>
        <v>Archivo</v>
      </c>
    </row>
    <row r="11" spans="1:5">
      <c r="A11" s="2" t="s">
        <v>6</v>
      </c>
      <c r="B11" s="3" t="s">
        <v>7</v>
      </c>
      <c r="C11" s="4" t="s">
        <v>55</v>
      </c>
      <c r="D11" s="13">
        <v>41723</v>
      </c>
      <c r="E11" s="11" t="str">
        <f>HYPERLINK("http://www.munipunitaqui.cl/../../decretos/2014/marzo/910.pdf","Archivo")</f>
        <v>Archivo</v>
      </c>
    </row>
    <row r="12" spans="1:5">
      <c r="A12" s="2" t="s">
        <v>6</v>
      </c>
      <c r="B12" s="3" t="s">
        <v>7</v>
      </c>
      <c r="C12" s="4" t="s">
        <v>56</v>
      </c>
      <c r="D12" s="13">
        <v>41733</v>
      </c>
      <c r="E12" s="11" t="str">
        <f>HYPERLINK("http://www.munipunitaqui.cl/../../decretos/2014/abril/1034.pdf","Archivo")</f>
        <v>Archivo</v>
      </c>
    </row>
    <row r="13" spans="1:5">
      <c r="A13" s="2" t="s">
        <v>6</v>
      </c>
      <c r="B13" s="3" t="s">
        <v>7</v>
      </c>
      <c r="C13" s="4" t="s">
        <v>57</v>
      </c>
      <c r="D13" s="13">
        <v>41733</v>
      </c>
      <c r="E13" s="11" t="str">
        <f>HYPERLINK("http://www.munipunitaqui.cl/../../decretos/2014/abril/1043.pdf","Archivo")</f>
        <v>Archivo</v>
      </c>
    </row>
    <row r="14" spans="1:5">
      <c r="A14" s="2" t="s">
        <v>6</v>
      </c>
      <c r="B14" s="3" t="s">
        <v>7</v>
      </c>
      <c r="C14" s="4" t="s">
        <v>54</v>
      </c>
      <c r="D14" s="13">
        <v>41774</v>
      </c>
      <c r="E14" s="11" t="str">
        <f>HYPERLINK("http://www.munipunitaqui.cl/../../decretos/2014/mayo/1501.pdf","Archivo")</f>
        <v>Archivo</v>
      </c>
    </row>
    <row r="15" spans="1:5">
      <c r="A15" s="2" t="s">
        <v>6</v>
      </c>
      <c r="B15" s="3" t="s">
        <v>7</v>
      </c>
      <c r="C15" s="4" t="s">
        <v>58</v>
      </c>
      <c r="D15" s="13">
        <v>41789</v>
      </c>
      <c r="E15" s="11" t="str">
        <f>HYPERLINK("http://www.munipunitaqui.cl/../../decretos/2014/mayo/1655.pdf","Archivo")</f>
        <v>Archivo</v>
      </c>
    </row>
    <row r="16" spans="1:5">
      <c r="A16" s="2" t="s">
        <v>6</v>
      </c>
      <c r="B16" s="3" t="s">
        <v>7</v>
      </c>
      <c r="C16" s="4" t="s">
        <v>59</v>
      </c>
      <c r="D16" s="13">
        <v>41800</v>
      </c>
      <c r="E16" s="11" t="str">
        <f>HYPERLINK("http://www.munipunitaqui.cl/../../decretos/2014/junio/1712.pdf","Archivo")</f>
        <v>Archivo</v>
      </c>
    </row>
    <row r="17" spans="1:5">
      <c r="A17" s="2" t="s">
        <v>6</v>
      </c>
      <c r="B17" s="3" t="s">
        <v>7</v>
      </c>
      <c r="C17" s="4" t="s">
        <v>60</v>
      </c>
      <c r="D17" s="13">
        <v>41828</v>
      </c>
      <c r="E17" s="11" t="str">
        <f>HYPERLINK("http://www.munipunitaqui.cl/../../decretos/2014/julio/1930.pdf","Archivo")</f>
        <v>Archivo</v>
      </c>
    </row>
    <row r="18" spans="1:5">
      <c r="A18" s="2" t="s">
        <v>6</v>
      </c>
      <c r="B18" s="3" t="s">
        <v>7</v>
      </c>
      <c r="C18" s="4" t="s">
        <v>61</v>
      </c>
      <c r="D18" s="13">
        <v>41890</v>
      </c>
      <c r="E18" s="11" t="str">
        <f>HYPERLINK("http://www.munipunitaqui.cl/../../decretos/2014/septiembre/2393.pdf","Archivo")</f>
        <v>Archivo</v>
      </c>
    </row>
    <row r="19" spans="1:5">
      <c r="A19" s="2" t="s">
        <v>6</v>
      </c>
      <c r="B19" s="3" t="s">
        <v>7</v>
      </c>
      <c r="C19" s="4" t="s">
        <v>62</v>
      </c>
      <c r="D19" s="13">
        <v>41956</v>
      </c>
      <c r="E19" s="11" t="str">
        <f>HYPERLINK("http://www.munipunitaqui.cl/../../decretos/2014/noviembre/3045.pdf","Archivo")</f>
        <v>Archivo</v>
      </c>
    </row>
    <row r="20" spans="1:5">
      <c r="A20" s="2" t="s">
        <v>6</v>
      </c>
      <c r="B20" s="3" t="s">
        <v>7</v>
      </c>
      <c r="C20" s="4" t="s">
        <v>63</v>
      </c>
      <c r="D20" s="13">
        <v>41962</v>
      </c>
      <c r="E20" s="11" t="str">
        <f>HYPERLINK("http://www.munipunitaqui.cl/../../decretos/2014/noviembre/3100.pdf","Archivo")</f>
        <v>Archivo</v>
      </c>
    </row>
    <row r="21" spans="1:5">
      <c r="A21" s="2" t="s">
        <v>6</v>
      </c>
      <c r="B21" s="3" t="s">
        <v>7</v>
      </c>
      <c r="C21" s="4" t="s">
        <v>64</v>
      </c>
      <c r="D21" s="13">
        <v>41962</v>
      </c>
      <c r="E21" s="11" t="str">
        <f>HYPERLINK("http://www.munipunitaqui.cl/../../decretos/2014/noviembre/3104.pdf","Archivo")</f>
        <v>Archivo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E67"/>
  <sheetViews>
    <sheetView workbookViewId="0">
      <selection activeCell="G12" sqref="G12"/>
    </sheetView>
  </sheetViews>
  <sheetFormatPr baseColWidth="10" defaultRowHeight="15"/>
  <cols>
    <col min="1" max="1" width="18.28515625" customWidth="1"/>
    <col min="2" max="2" width="16.7109375" customWidth="1"/>
    <col min="3" max="3" width="16.140625" customWidth="1"/>
    <col min="4" max="4" width="13.85546875" customWidth="1"/>
    <col min="5" max="5" width="26.42578125" customWidth="1"/>
  </cols>
  <sheetData>
    <row r="2" spans="1:5" ht="31.5">
      <c r="A2" s="17" t="s">
        <v>5</v>
      </c>
      <c r="B2" s="17"/>
      <c r="C2" s="17"/>
      <c r="D2" s="17"/>
      <c r="E2" s="17"/>
    </row>
    <row r="4" spans="1:5" ht="26.25">
      <c r="A4" s="18" t="s">
        <v>65</v>
      </c>
    </row>
    <row r="6" spans="1:5" ht="22.5">
      <c r="A6" s="14" t="s">
        <v>1</v>
      </c>
      <c r="B6" s="14" t="s">
        <v>23</v>
      </c>
      <c r="C6" s="14" t="s">
        <v>2</v>
      </c>
      <c r="D6" s="14" t="s">
        <v>3</v>
      </c>
      <c r="E6" s="14" t="s">
        <v>4</v>
      </c>
    </row>
    <row r="7" spans="1:5">
      <c r="A7" s="2" t="s">
        <v>6</v>
      </c>
      <c r="B7" s="3" t="s">
        <v>7</v>
      </c>
      <c r="C7" s="4" t="s">
        <v>66</v>
      </c>
      <c r="D7" s="13">
        <v>42074</v>
      </c>
      <c r="E7" s="11" t="str">
        <f>HYPERLINK("http://www.munipunitaqui.cl/../../decretos/2015/marzo/768.pdf","Archivo")</f>
        <v>Archivo</v>
      </c>
    </row>
    <row r="8" spans="1:5">
      <c r="A8" s="2" t="s">
        <v>6</v>
      </c>
      <c r="B8" s="3" t="s">
        <v>7</v>
      </c>
      <c r="C8" s="4" t="s">
        <v>67</v>
      </c>
      <c r="D8" s="13">
        <v>42087</v>
      </c>
      <c r="E8" s="11" t="str">
        <f>HYPERLINK("http://www.munipunitaqui.cl/../../decretos/2015/marzo/922.pdf","Archivo")</f>
        <v>Archivo</v>
      </c>
    </row>
    <row r="9" spans="1:5">
      <c r="A9" s="2" t="s">
        <v>6</v>
      </c>
      <c r="B9" s="3" t="s">
        <v>7</v>
      </c>
      <c r="C9" s="4" t="s">
        <v>40</v>
      </c>
      <c r="D9" s="13">
        <v>42100</v>
      </c>
      <c r="E9" s="11" t="str">
        <f>HYPERLINK("http://www.munipunitaqui.cl/../../decretos/2015/abril/1088.pdf","Archivo")</f>
        <v>Archivo</v>
      </c>
    </row>
    <row r="10" spans="1:5">
      <c r="A10" s="2" t="s">
        <v>6</v>
      </c>
      <c r="B10" s="3" t="s">
        <v>7</v>
      </c>
      <c r="C10" s="4" t="s">
        <v>68</v>
      </c>
      <c r="D10" s="13">
        <v>42114</v>
      </c>
      <c r="E10" s="11" t="str">
        <f>HYPERLINK("http://www.munipunitaqui.cl/../../decretos/2015/abril/1261.pdf","Archivo")</f>
        <v>Archivo</v>
      </c>
    </row>
    <row r="11" spans="1:5">
      <c r="A11" s="2" t="s">
        <v>6</v>
      </c>
      <c r="B11" s="3" t="s">
        <v>7</v>
      </c>
      <c r="C11" s="4" t="s">
        <v>69</v>
      </c>
      <c r="D11" s="13">
        <v>42163</v>
      </c>
      <c r="E11" s="11" t="str">
        <f>HYPERLINK("http://www.munipunitaqui.cl/../../decretos/2015/junio/2012.pdf","Archivo")</f>
        <v>Archivo</v>
      </c>
    </row>
    <row r="12" spans="1:5">
      <c r="A12" s="2" t="s">
        <v>6</v>
      </c>
      <c r="B12" s="3" t="s">
        <v>7</v>
      </c>
      <c r="C12" s="4" t="s">
        <v>70</v>
      </c>
      <c r="D12" s="13">
        <v>42241</v>
      </c>
      <c r="E12" s="11" t="str">
        <f>HYPERLINK("http://www.munipunitaqui.cl/../../decretos/2015/agosto/3157.pdf","Archivo")</f>
        <v>Archivo</v>
      </c>
    </row>
    <row r="13" spans="1:5">
      <c r="A13" s="2" t="s">
        <v>6</v>
      </c>
      <c r="B13" s="3" t="s">
        <v>7</v>
      </c>
      <c r="C13" s="4" t="s">
        <v>71</v>
      </c>
      <c r="D13" s="13">
        <v>42293</v>
      </c>
      <c r="E13" s="11" t="str">
        <f>HYPERLINK("http://www.munipunitaqui.cl/../../decretos/2015/octubre/3832.pdf","Archivo")</f>
        <v>Archivo</v>
      </c>
    </row>
    <row r="14" spans="1:5">
      <c r="A14" s="2" t="s">
        <v>6</v>
      </c>
      <c r="B14" s="3" t="s">
        <v>7</v>
      </c>
      <c r="C14" s="4" t="s">
        <v>72</v>
      </c>
      <c r="D14" s="13">
        <v>42297</v>
      </c>
      <c r="E14" s="11" t="str">
        <f>HYPERLINK("http://www.munipunitaqui.cl/../../decretos/2015/octubre/3871.pdf","Archivo")</f>
        <v>Archivo</v>
      </c>
    </row>
    <row r="15" spans="1:5">
      <c r="A15" s="2" t="s">
        <v>6</v>
      </c>
      <c r="B15" s="3" t="s">
        <v>7</v>
      </c>
      <c r="C15" s="4" t="s">
        <v>73</v>
      </c>
      <c r="D15" s="13">
        <v>42307</v>
      </c>
      <c r="E15" s="11" t="str">
        <f>HYPERLINK("http://www.munipunitaqui.cl/../../decretos/2015/octubre/4114.pdf","Archivo")</f>
        <v>Archivo</v>
      </c>
    </row>
    <row r="16" spans="1:5">
      <c r="A16" s="2" t="s">
        <v>6</v>
      </c>
      <c r="B16" s="3" t="s">
        <v>7</v>
      </c>
      <c r="C16" s="4" t="s">
        <v>74</v>
      </c>
      <c r="D16" s="13">
        <v>42317</v>
      </c>
      <c r="E16" s="11" t="str">
        <f>HYPERLINK("http://www.munipunitaqui.cl/../../decretos/2015/noviembre/4269.pdf","Archivo")</f>
        <v>Archivo</v>
      </c>
    </row>
    <row r="17" spans="1:5">
      <c r="A17" s="2" t="s">
        <v>6</v>
      </c>
      <c r="B17" s="3" t="s">
        <v>7</v>
      </c>
      <c r="C17" s="4" t="s">
        <v>75</v>
      </c>
      <c r="D17" s="13">
        <v>42339</v>
      </c>
      <c r="E17" s="11" t="str">
        <f>HYPERLINK("http://www.munipunitaqui.cl/../../decretos/2015/diciembre/4682.pdf","Archivo")</f>
        <v>Archivo</v>
      </c>
    </row>
    <row r="18" spans="1:5">
      <c r="A18" s="2" t="s">
        <v>6</v>
      </c>
      <c r="B18" s="3" t="s">
        <v>7</v>
      </c>
      <c r="C18" s="4" t="s">
        <v>76</v>
      </c>
      <c r="D18" s="13">
        <v>42339</v>
      </c>
      <c r="E18" s="11" t="str">
        <f>HYPERLINK("http://www.munipunitaqui.cl/../../decretos/2015/diciembre/4683.pdf","Archivo")</f>
        <v>Archivo</v>
      </c>
    </row>
    <row r="19" spans="1:5">
      <c r="A19" s="2" t="s">
        <v>6</v>
      </c>
      <c r="B19" s="3" t="s">
        <v>7</v>
      </c>
      <c r="C19" s="4" t="s">
        <v>77</v>
      </c>
      <c r="D19" s="13">
        <v>42355</v>
      </c>
      <c r="E19" s="11" t="str">
        <f>HYPERLINK("http://www.munipunitaqui.cl/../../decretos/2015/diciembre/5059.pdf","Archivo")</f>
        <v>Archivo</v>
      </c>
    </row>
    <row r="20" spans="1:5">
      <c r="A20" s="2" t="s">
        <v>6</v>
      </c>
      <c r="B20" s="3" t="s">
        <v>7</v>
      </c>
      <c r="C20" s="4" t="s">
        <v>78</v>
      </c>
      <c r="D20" s="13">
        <v>42355</v>
      </c>
      <c r="E20" s="11" t="str">
        <f>HYPERLINK("http://www.munipunitaqui.cl/../../decretos/2015/diciembre/5060.pdf","Archivo")</f>
        <v>Archivo</v>
      </c>
    </row>
    <row r="21" spans="1:5">
      <c r="A21" s="2" t="s">
        <v>6</v>
      </c>
      <c r="B21" s="3" t="s">
        <v>7</v>
      </c>
      <c r="C21" s="4" t="s">
        <v>79</v>
      </c>
      <c r="D21" s="13">
        <v>42355</v>
      </c>
      <c r="E21" s="11" t="str">
        <f>HYPERLINK("http://www.munipunitaqui.cl/../../decretos/2015/diciembre/5061.pdf","Archivo")</f>
        <v>Archivo</v>
      </c>
    </row>
    <row r="22" spans="1:5">
      <c r="A22" s="2" t="s">
        <v>6</v>
      </c>
      <c r="B22" s="3" t="s">
        <v>7</v>
      </c>
      <c r="C22" s="4" t="s">
        <v>80</v>
      </c>
      <c r="D22" s="13">
        <v>42355</v>
      </c>
      <c r="E22" s="11" t="str">
        <f>HYPERLINK("http://www.munipunitaqui.cl/../../decretos/2015/diciembre/5062.pdf","Archivo")</f>
        <v>Archivo</v>
      </c>
    </row>
    <row r="23" spans="1:5">
      <c r="A23" s="2" t="s">
        <v>6</v>
      </c>
      <c r="B23" s="3" t="s">
        <v>7</v>
      </c>
      <c r="C23" s="4" t="s">
        <v>81</v>
      </c>
      <c r="D23" s="13">
        <v>42355</v>
      </c>
      <c r="E23" s="11" t="str">
        <f>HYPERLINK("http://www.munipunitaqui.cl/../../decretos/2015/diciembre/5063.pdf","Archivo")</f>
        <v>Archivo</v>
      </c>
    </row>
    <row r="24" spans="1:5">
      <c r="A24" s="2" t="s">
        <v>6</v>
      </c>
      <c r="B24" s="3" t="s">
        <v>7</v>
      </c>
      <c r="C24" s="4" t="s">
        <v>82</v>
      </c>
      <c r="D24" s="13">
        <v>42355</v>
      </c>
      <c r="E24" s="11" t="str">
        <f>HYPERLINK("http://www.munipunitaqui.cl/../../decretos/2015/diciembre/5064.pdf","Archivo")</f>
        <v>Archivo</v>
      </c>
    </row>
    <row r="25" spans="1:5">
      <c r="A25" s="2" t="s">
        <v>6</v>
      </c>
      <c r="B25" s="3" t="s">
        <v>7</v>
      </c>
      <c r="C25" s="4" t="s">
        <v>83</v>
      </c>
      <c r="D25" s="13">
        <v>42355</v>
      </c>
      <c r="E25" s="11" t="str">
        <f>HYPERLINK("http://www.munipunitaqui.cl/../../decretos/2015/diciembre/5065.pdf","Archivo")</f>
        <v>Archivo</v>
      </c>
    </row>
    <row r="26" spans="1:5">
      <c r="A26" s="2" t="s">
        <v>6</v>
      </c>
      <c r="B26" s="3" t="s">
        <v>7</v>
      </c>
      <c r="C26" s="4" t="s">
        <v>84</v>
      </c>
      <c r="D26" s="13">
        <v>42355</v>
      </c>
      <c r="E26" s="11" t="str">
        <f>HYPERLINK("http://www.munipunitaqui.cl/../../decretos/2015/diciembre/5066.pdf","Archivo")</f>
        <v>Archivo</v>
      </c>
    </row>
    <row r="27" spans="1:5">
      <c r="A27" s="2" t="s">
        <v>6</v>
      </c>
      <c r="B27" s="3" t="s">
        <v>7</v>
      </c>
      <c r="C27" s="4" t="s">
        <v>85</v>
      </c>
      <c r="D27" s="13">
        <v>42355</v>
      </c>
      <c r="E27" s="11" t="str">
        <f>HYPERLINK("http://www.munipunitaqui.cl/../../decretos/2015/diciembre/5067.pdf","Archivo")</f>
        <v>Archivo</v>
      </c>
    </row>
    <row r="28" spans="1:5">
      <c r="A28" s="2" t="s">
        <v>6</v>
      </c>
      <c r="B28" s="3" t="s">
        <v>7</v>
      </c>
      <c r="C28" s="4" t="s">
        <v>86</v>
      </c>
      <c r="D28" s="13">
        <v>42355</v>
      </c>
      <c r="E28" s="11" t="str">
        <f>HYPERLINK("http://www.munipunitaqui.cl/../../decretos/2015/diciembre/5068.pdf","Archivo")</f>
        <v>Archivo</v>
      </c>
    </row>
    <row r="29" spans="1:5">
      <c r="A29" s="2" t="s">
        <v>6</v>
      </c>
      <c r="B29" s="3" t="s">
        <v>7</v>
      </c>
      <c r="C29" s="4" t="s">
        <v>87</v>
      </c>
      <c r="D29" s="13">
        <v>42355</v>
      </c>
      <c r="E29" s="11" t="str">
        <f>HYPERLINK("http://www.munipunitaqui.cl/../../decretos/2015/diciembre/5069.pdf","Archivo")</f>
        <v>Archivo</v>
      </c>
    </row>
    <row r="30" spans="1:5">
      <c r="A30" s="2" t="s">
        <v>6</v>
      </c>
      <c r="B30" s="3" t="s">
        <v>7</v>
      </c>
      <c r="C30" s="4" t="s">
        <v>88</v>
      </c>
      <c r="D30" s="13">
        <v>42355</v>
      </c>
      <c r="E30" s="11" t="str">
        <f>HYPERLINK("http://www.munipunitaqui.cl/../../decretos/2015/diciembre/5070.pdf","Archivo")</f>
        <v>Archivo</v>
      </c>
    </row>
    <row r="31" spans="1:5">
      <c r="A31" s="2" t="s">
        <v>6</v>
      </c>
      <c r="B31" s="3" t="s">
        <v>7</v>
      </c>
      <c r="C31" s="4" t="s">
        <v>89</v>
      </c>
      <c r="D31" s="13">
        <v>42355</v>
      </c>
      <c r="E31" s="11" t="str">
        <f>HYPERLINK("http://www.munipunitaqui.cl/../../decretos/2015/diciembre/5071.pdf","Archivo")</f>
        <v>Archivo</v>
      </c>
    </row>
    <row r="32" spans="1:5">
      <c r="A32" s="2" t="s">
        <v>6</v>
      </c>
      <c r="B32" s="3" t="s">
        <v>7</v>
      </c>
      <c r="C32" s="4" t="s">
        <v>90</v>
      </c>
      <c r="D32" s="13">
        <v>42355</v>
      </c>
      <c r="E32" s="11" t="str">
        <f>HYPERLINK("http://www.munipunitaqui.cl/../../decretos/2015/diciembre/5072.pdf","Archivo")</f>
        <v>Archivo</v>
      </c>
    </row>
    <row r="33" spans="1:5">
      <c r="A33" s="2" t="s">
        <v>6</v>
      </c>
      <c r="B33" s="3" t="s">
        <v>7</v>
      </c>
      <c r="C33" s="4" t="s">
        <v>91</v>
      </c>
      <c r="D33" s="13">
        <v>42355</v>
      </c>
      <c r="E33" s="11" t="str">
        <f>HYPERLINK("http://www.munipunitaqui.cl/../../decretos/2015/diciembre/5073.pdf","Archivo")</f>
        <v>Archivo</v>
      </c>
    </row>
    <row r="34" spans="1:5">
      <c r="A34" s="2" t="s">
        <v>6</v>
      </c>
      <c r="B34" s="3" t="s">
        <v>7</v>
      </c>
      <c r="C34" s="4" t="s">
        <v>92</v>
      </c>
      <c r="D34" s="13">
        <v>42355</v>
      </c>
      <c r="E34" s="11" t="str">
        <f>HYPERLINK("http://www.munipunitaqui.cl/../../decretos/2015/diciembre/5074.pdf","Archivo")</f>
        <v>Archivo</v>
      </c>
    </row>
    <row r="35" spans="1:5">
      <c r="A35" s="2" t="s">
        <v>6</v>
      </c>
      <c r="B35" s="3" t="s">
        <v>7</v>
      </c>
      <c r="C35" s="4" t="s">
        <v>93</v>
      </c>
      <c r="D35" s="13">
        <v>42355</v>
      </c>
      <c r="E35" s="11" t="str">
        <f>HYPERLINK("http://www.munipunitaqui.cl/../../decretos/2015/diciembre/5075.pdf","Archivo")</f>
        <v>Archivo</v>
      </c>
    </row>
    <row r="36" spans="1:5">
      <c r="A36" s="2" t="s">
        <v>6</v>
      </c>
      <c r="B36" s="3" t="s">
        <v>7</v>
      </c>
      <c r="C36" s="4" t="s">
        <v>94</v>
      </c>
      <c r="D36" s="13">
        <v>42359</v>
      </c>
      <c r="E36" s="11" t="str">
        <f>HYPERLINK("http://www.munipunitaqui.cl/../../decretos/2015/diciembre/5134.pdf","Archivo")</f>
        <v>Archivo</v>
      </c>
    </row>
    <row r="37" spans="1:5">
      <c r="A37" s="2" t="s">
        <v>6</v>
      </c>
      <c r="B37" s="3" t="s">
        <v>7</v>
      </c>
      <c r="C37" s="4" t="s">
        <v>95</v>
      </c>
      <c r="D37" s="13">
        <v>42359</v>
      </c>
      <c r="E37" s="11" t="str">
        <f>HYPERLINK("http://www.munipunitaqui.cl/../../decretos/2015/diciembre/5140.pdf","Archivo")</f>
        <v>Archivo</v>
      </c>
    </row>
    <row r="38" spans="1:5">
      <c r="A38" s="2" t="s">
        <v>6</v>
      </c>
      <c r="B38" s="3" t="s">
        <v>7</v>
      </c>
      <c r="C38" s="4" t="s">
        <v>96</v>
      </c>
      <c r="D38" s="13">
        <v>42362</v>
      </c>
      <c r="E38" s="11" t="str">
        <f>HYPERLINK("http://www.munipunitaqui.cl/../../decretos/2015/diciembre/5240.pdf","Archivo")</f>
        <v>Archivo</v>
      </c>
    </row>
    <row r="39" spans="1:5">
      <c r="A39" s="2" t="s">
        <v>6</v>
      </c>
      <c r="B39" s="3" t="s">
        <v>7</v>
      </c>
      <c r="C39" s="4" t="s">
        <v>97</v>
      </c>
      <c r="D39" s="13">
        <v>42362</v>
      </c>
      <c r="E39" s="11" t="str">
        <f>HYPERLINK("http://www.munipunitaqui.cl/../../decretos/2015/diciembre/5241.pdf","Archivo")</f>
        <v>Archivo</v>
      </c>
    </row>
    <row r="40" spans="1:5">
      <c r="A40" s="2" t="s">
        <v>6</v>
      </c>
      <c r="B40" s="3" t="s">
        <v>7</v>
      </c>
      <c r="C40" s="4" t="s">
        <v>98</v>
      </c>
      <c r="D40" s="13">
        <v>42362</v>
      </c>
      <c r="E40" s="11" t="str">
        <f>HYPERLINK("http://www.munipunitaqui.cl/../../decretos/2015/diciembre/5242.pdf","Archivo")</f>
        <v>Archivo</v>
      </c>
    </row>
    <row r="41" spans="1:5">
      <c r="A41" s="2" t="s">
        <v>6</v>
      </c>
      <c r="B41" s="3" t="s">
        <v>7</v>
      </c>
      <c r="C41" s="4" t="s">
        <v>99</v>
      </c>
      <c r="D41" s="13">
        <v>42362</v>
      </c>
      <c r="E41" s="11" t="str">
        <f>HYPERLINK("http://www.munipunitaqui.cl/../../decretos/2015/diciembre/5243.pdf","Archivo")</f>
        <v>Archivo</v>
      </c>
    </row>
    <row r="42" spans="1:5">
      <c r="A42" s="2" t="s">
        <v>6</v>
      </c>
      <c r="B42" s="3" t="s">
        <v>7</v>
      </c>
      <c r="C42" s="4" t="s">
        <v>100</v>
      </c>
      <c r="D42" s="13">
        <v>42362</v>
      </c>
      <c r="E42" s="11" t="str">
        <f>HYPERLINK("http://www.munipunitaqui.cl/../../decretos/2015/diciembre/5244.pdf","Archivo")</f>
        <v>Archivo</v>
      </c>
    </row>
    <row r="43" spans="1:5">
      <c r="A43" s="2" t="s">
        <v>6</v>
      </c>
      <c r="B43" s="3" t="s">
        <v>7</v>
      </c>
      <c r="C43" s="4" t="s">
        <v>101</v>
      </c>
      <c r="D43" s="13">
        <v>42362</v>
      </c>
      <c r="E43" s="11" t="str">
        <f>HYPERLINK("http://www.munipunitaqui.cl/../../decretos/2015/diciembre/5245.pdf","Archivo")</f>
        <v>Archivo</v>
      </c>
    </row>
    <row r="44" spans="1:5">
      <c r="A44" s="2" t="s">
        <v>6</v>
      </c>
      <c r="B44" s="3" t="s">
        <v>7</v>
      </c>
      <c r="C44" s="4" t="s">
        <v>102</v>
      </c>
      <c r="D44" s="13">
        <v>42362</v>
      </c>
      <c r="E44" s="11" t="str">
        <f>HYPERLINK("http://www.munipunitaqui.cl/../../decretos/2015/diciembre/5246.pdf","Archivo")</f>
        <v>Archivo</v>
      </c>
    </row>
    <row r="45" spans="1:5">
      <c r="A45" s="2" t="s">
        <v>6</v>
      </c>
      <c r="B45" s="3" t="s">
        <v>7</v>
      </c>
      <c r="C45" s="4" t="s">
        <v>103</v>
      </c>
      <c r="D45" s="13">
        <v>42362</v>
      </c>
      <c r="E45" s="11" t="str">
        <f>HYPERLINK("http://www.munipunitaqui.cl/../../decretos/2015/diciembre/5247.pdf","Archivo")</f>
        <v>Archivo</v>
      </c>
    </row>
    <row r="46" spans="1:5">
      <c r="A46" s="2" t="s">
        <v>6</v>
      </c>
      <c r="B46" s="3" t="s">
        <v>7</v>
      </c>
      <c r="C46" s="4" t="s">
        <v>104</v>
      </c>
      <c r="D46" s="13">
        <v>42362</v>
      </c>
      <c r="E46" s="11" t="str">
        <f>HYPERLINK("http://www.munipunitaqui.cl/../../decretos/2015/diciembre/5248.pdf","Archivo")</f>
        <v>Archivo</v>
      </c>
    </row>
    <row r="47" spans="1:5">
      <c r="A47" s="2" t="s">
        <v>6</v>
      </c>
      <c r="B47" s="3" t="s">
        <v>7</v>
      </c>
      <c r="C47" s="4" t="s">
        <v>105</v>
      </c>
      <c r="D47" s="13">
        <v>42362</v>
      </c>
      <c r="E47" s="11" t="str">
        <f>HYPERLINK("http://www.munipunitaqui.cl/../../decretos/2015/diciembre/5249.pdf","Archivo")</f>
        <v>Archivo</v>
      </c>
    </row>
    <row r="48" spans="1:5">
      <c r="A48" s="2" t="s">
        <v>6</v>
      </c>
      <c r="B48" s="3" t="s">
        <v>7</v>
      </c>
      <c r="C48" s="4" t="s">
        <v>106</v>
      </c>
      <c r="D48" s="13">
        <v>42362</v>
      </c>
      <c r="E48" s="11" t="str">
        <f>HYPERLINK("http://www.munipunitaqui.cl/../../decretos/2015/diciembre/5250.pdf","Archivo")</f>
        <v>Archivo</v>
      </c>
    </row>
    <row r="49" spans="1:5">
      <c r="A49" s="2" t="s">
        <v>6</v>
      </c>
      <c r="B49" s="3" t="s">
        <v>7</v>
      </c>
      <c r="C49" s="4" t="s">
        <v>107</v>
      </c>
      <c r="D49" s="13">
        <v>42362</v>
      </c>
      <c r="E49" s="11" t="str">
        <f>HYPERLINK("http://www.munipunitaqui.cl/../../decretos/2015/diciembre/5251.pdf","Archivo")</f>
        <v>Archivo</v>
      </c>
    </row>
    <row r="50" spans="1:5">
      <c r="A50" s="2" t="s">
        <v>6</v>
      </c>
      <c r="B50" s="3" t="s">
        <v>7</v>
      </c>
      <c r="C50" s="4" t="s">
        <v>108</v>
      </c>
      <c r="D50" s="13">
        <v>42362</v>
      </c>
      <c r="E50" s="11" t="str">
        <f>HYPERLINK("http://www.munipunitaqui.cl/../../decretos/2015/diciembre/5252.pdf","Archivo")</f>
        <v>Archivo</v>
      </c>
    </row>
    <row r="51" spans="1:5">
      <c r="A51" s="2" t="s">
        <v>6</v>
      </c>
      <c r="B51" s="3" t="s">
        <v>7</v>
      </c>
      <c r="C51" s="4" t="s">
        <v>109</v>
      </c>
      <c r="D51" s="13">
        <v>42362</v>
      </c>
      <c r="E51" s="11" t="str">
        <f>HYPERLINK("http://www.munipunitaqui.cl/../../decretos/2015/diciembre/5253.pdf","Archivo")</f>
        <v>Archivo</v>
      </c>
    </row>
    <row r="52" spans="1:5">
      <c r="A52" s="2" t="s">
        <v>6</v>
      </c>
      <c r="B52" s="3" t="s">
        <v>7</v>
      </c>
      <c r="C52" s="4" t="s">
        <v>110</v>
      </c>
      <c r="D52" s="13">
        <v>42362</v>
      </c>
      <c r="E52" s="11" t="str">
        <f>HYPERLINK("http://www.munipunitaqui.cl/../../decretos/2015/diciembre/5254.pdf","Archivo")</f>
        <v>Archivo</v>
      </c>
    </row>
    <row r="53" spans="1:5">
      <c r="A53" s="2" t="s">
        <v>6</v>
      </c>
      <c r="B53" s="3" t="s">
        <v>7</v>
      </c>
      <c r="C53" s="4" t="s">
        <v>111</v>
      </c>
      <c r="D53" s="13">
        <v>42362</v>
      </c>
      <c r="E53" s="11" t="str">
        <f>HYPERLINK("http://www.munipunitaqui.cl/../../decretos/2015/diciembre/5255.pdf","Archivo")</f>
        <v>Archivo</v>
      </c>
    </row>
    <row r="54" spans="1:5">
      <c r="A54" s="2" t="s">
        <v>6</v>
      </c>
      <c r="B54" s="3" t="s">
        <v>7</v>
      </c>
      <c r="C54" s="4" t="s">
        <v>112</v>
      </c>
      <c r="D54" s="13">
        <v>42362</v>
      </c>
      <c r="E54" s="11" t="str">
        <f>HYPERLINK("http://www.munipunitaqui.cl/../../decretos/2015/diciembre/5256.pdf","Archivo")</f>
        <v>Archivo</v>
      </c>
    </row>
    <row r="55" spans="1:5">
      <c r="A55" s="2" t="s">
        <v>6</v>
      </c>
      <c r="B55" s="3" t="s">
        <v>7</v>
      </c>
      <c r="C55" s="4" t="s">
        <v>113</v>
      </c>
      <c r="D55" s="13">
        <v>42362</v>
      </c>
      <c r="E55" s="11" t="str">
        <f>HYPERLINK("http://www.munipunitaqui.cl/../../decretos/2015/diciembre/5257.pdf","Archivo")</f>
        <v>Archivo</v>
      </c>
    </row>
    <row r="56" spans="1:5">
      <c r="A56" s="2" t="s">
        <v>6</v>
      </c>
      <c r="B56" s="3" t="s">
        <v>7</v>
      </c>
      <c r="C56" s="4" t="s">
        <v>114</v>
      </c>
      <c r="D56" s="13">
        <v>42362</v>
      </c>
      <c r="E56" s="11" t="str">
        <f>HYPERLINK("http://www.munipunitaqui.cl/../../decretos/2015/diciembre/5258.pdf","Archivo")</f>
        <v>Archivo</v>
      </c>
    </row>
    <row r="57" spans="1:5">
      <c r="A57" s="2" t="s">
        <v>6</v>
      </c>
      <c r="B57" s="3" t="s">
        <v>7</v>
      </c>
      <c r="C57" s="4" t="s">
        <v>115</v>
      </c>
      <c r="D57" s="13">
        <v>42362</v>
      </c>
      <c r="E57" s="11" t="str">
        <f>HYPERLINK("http://www.munipunitaqui.cl/../../decretos/2015/diciembre/5259.pdf","Archivo")</f>
        <v>Archivo</v>
      </c>
    </row>
    <row r="58" spans="1:5">
      <c r="A58" s="2" t="s">
        <v>6</v>
      </c>
      <c r="B58" s="3" t="s">
        <v>7</v>
      </c>
      <c r="C58" s="4" t="s">
        <v>116</v>
      </c>
      <c r="D58" s="13">
        <v>42362</v>
      </c>
      <c r="E58" s="11" t="str">
        <f>HYPERLINK("http://www.munipunitaqui.cl/../../decretos/2015/diciembre/5260.pdf","Archivo")</f>
        <v>Archivo</v>
      </c>
    </row>
    <row r="59" spans="1:5">
      <c r="A59" s="2" t="s">
        <v>6</v>
      </c>
      <c r="B59" s="3" t="s">
        <v>7</v>
      </c>
      <c r="C59" s="4" t="s">
        <v>117</v>
      </c>
      <c r="D59" s="13">
        <v>42362</v>
      </c>
      <c r="E59" s="11" t="str">
        <f>HYPERLINK("http://www.munipunitaqui.cl/../../decretos/2015/diciembre/5261.pdf","Archivo")</f>
        <v>Archivo</v>
      </c>
    </row>
    <row r="60" spans="1:5">
      <c r="A60" s="2" t="s">
        <v>6</v>
      </c>
      <c r="B60" s="3" t="s">
        <v>7</v>
      </c>
      <c r="C60" s="4" t="s">
        <v>118</v>
      </c>
      <c r="D60" s="13">
        <v>42362</v>
      </c>
      <c r="E60" s="11" t="str">
        <f>HYPERLINK("http://www.munipunitaqui.cl/../../decretos/2015/diciembre/5262.pdf","Archivo")</f>
        <v>Archivo</v>
      </c>
    </row>
    <row r="61" spans="1:5">
      <c r="A61" s="2" t="s">
        <v>6</v>
      </c>
      <c r="B61" s="3" t="s">
        <v>7</v>
      </c>
      <c r="C61" s="4" t="s">
        <v>119</v>
      </c>
      <c r="D61" s="13">
        <v>42362</v>
      </c>
      <c r="E61" s="11" t="str">
        <f>HYPERLINK("http://www.munipunitaqui.cl/../../decretos/2015/diciembre/5263.pdf","Archivo")</f>
        <v>Archivo</v>
      </c>
    </row>
    <row r="62" spans="1:5">
      <c r="A62" s="2" t="s">
        <v>6</v>
      </c>
      <c r="B62" s="3" t="s">
        <v>7</v>
      </c>
      <c r="C62" s="4" t="s">
        <v>120</v>
      </c>
      <c r="D62" s="13">
        <v>42362</v>
      </c>
      <c r="E62" s="11" t="str">
        <f>HYPERLINK("http://www.munipunitaqui.cl/../../decretos/2015/diciembre/5264.pdf","Archivo")</f>
        <v>Archivo</v>
      </c>
    </row>
    <row r="63" spans="1:5">
      <c r="A63" s="2" t="s">
        <v>6</v>
      </c>
      <c r="B63" s="3" t="s">
        <v>7</v>
      </c>
      <c r="C63" s="4" t="s">
        <v>121</v>
      </c>
      <c r="D63" s="13">
        <v>42362</v>
      </c>
      <c r="E63" s="11" t="str">
        <f>HYPERLINK("http://www.munipunitaqui.cl/../../decretos/2015/diciembre/5265.pdf","Archivo")</f>
        <v>Archivo</v>
      </c>
    </row>
    <row r="64" spans="1:5">
      <c r="A64" s="2" t="s">
        <v>6</v>
      </c>
      <c r="B64" s="3" t="s">
        <v>7</v>
      </c>
      <c r="C64" s="4" t="s">
        <v>122</v>
      </c>
      <c r="D64" s="13">
        <v>42362</v>
      </c>
      <c r="E64" s="11" t="str">
        <f>HYPERLINK("http://www.munipunitaqui.cl/../../decretos/2015/diciembre/5266.pdf","Archivo")</f>
        <v>Archivo</v>
      </c>
    </row>
    <row r="65" spans="1:5">
      <c r="A65" s="2" t="s">
        <v>6</v>
      </c>
      <c r="B65" s="3" t="s">
        <v>7</v>
      </c>
      <c r="C65" s="4" t="s">
        <v>123</v>
      </c>
      <c r="D65" s="13">
        <v>42362</v>
      </c>
      <c r="E65" s="11" t="str">
        <f>HYPERLINK("http://www.munipunitaqui.cl/../../decretos/2015/diciembre/5267.pdf","Archivo")</f>
        <v>Archivo</v>
      </c>
    </row>
    <row r="66" spans="1:5">
      <c r="A66" s="2" t="s">
        <v>6</v>
      </c>
      <c r="B66" s="3" t="s">
        <v>7</v>
      </c>
      <c r="C66" s="4" t="s">
        <v>124</v>
      </c>
      <c r="D66" s="13">
        <v>42362</v>
      </c>
      <c r="E66" s="11" t="str">
        <f>HYPERLINK("http://www.munipunitaqui.cl/../../decretos/2015/diciembre/5268.pdf","Archivo")</f>
        <v>Archivo</v>
      </c>
    </row>
    <row r="67" spans="1:5">
      <c r="A67" s="2" t="s">
        <v>6</v>
      </c>
      <c r="B67" s="3" t="s">
        <v>7</v>
      </c>
      <c r="C67" s="4" t="s">
        <v>125</v>
      </c>
      <c r="D67" s="13">
        <v>42362</v>
      </c>
      <c r="E67" s="11" t="str">
        <f>HYPERLINK("http://www.munipunitaqui.cl/../../decretos/2015/diciembre/5269.pdf","Archivo")</f>
        <v>Archivo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E10"/>
  <sheetViews>
    <sheetView tabSelected="1" workbookViewId="0">
      <selection activeCell="E11" sqref="E11"/>
    </sheetView>
  </sheetViews>
  <sheetFormatPr baseColWidth="10" defaultRowHeight="15"/>
  <cols>
    <col min="1" max="1" width="19" customWidth="1"/>
    <col min="2" max="2" width="17.7109375" customWidth="1"/>
    <col min="3" max="3" width="14.140625" customWidth="1"/>
    <col min="4" max="4" width="12.7109375" customWidth="1"/>
    <col min="5" max="5" width="28.42578125" customWidth="1"/>
  </cols>
  <sheetData>
    <row r="2" spans="1:5" ht="31.5">
      <c r="A2" s="17" t="s">
        <v>5</v>
      </c>
      <c r="B2" s="17"/>
      <c r="C2" s="17"/>
      <c r="D2" s="17"/>
      <c r="E2" s="17"/>
    </row>
    <row r="4" spans="1:5" ht="26.25">
      <c r="A4" s="18" t="s">
        <v>126</v>
      </c>
    </row>
    <row r="6" spans="1:5" ht="56.25">
      <c r="A6" s="14" t="s">
        <v>1</v>
      </c>
      <c r="B6" s="14" t="s">
        <v>23</v>
      </c>
      <c r="C6" s="14" t="s">
        <v>2</v>
      </c>
      <c r="D6" s="14" t="s">
        <v>3</v>
      </c>
      <c r="E6" s="14" t="s">
        <v>4</v>
      </c>
    </row>
    <row r="7" spans="1:5" ht="25.5">
      <c r="A7" s="2" t="s">
        <v>6</v>
      </c>
      <c r="B7" s="3" t="s">
        <v>7</v>
      </c>
      <c r="C7" s="4" t="s">
        <v>127</v>
      </c>
      <c r="D7" s="13">
        <v>42377</v>
      </c>
      <c r="E7" s="11" t="str">
        <f>HYPERLINK("http://www.munipunitaqui.cl/../../decretos/2016/enero/158.pdf","Archivo")</f>
        <v>Archivo</v>
      </c>
    </row>
    <row r="8" spans="1:5" ht="24" customHeight="1">
      <c r="A8" s="2" t="s">
        <v>6</v>
      </c>
      <c r="B8" s="3" t="s">
        <v>7</v>
      </c>
      <c r="C8" s="4" t="s">
        <v>128</v>
      </c>
      <c r="D8" s="13">
        <v>42377</v>
      </c>
      <c r="E8" s="11" t="str">
        <f>HYPERLINK("http://www.munipunitaqui.cl/../../decretos/2016/enero/159.pdf","Archivo")</f>
        <v>Archivo</v>
      </c>
    </row>
    <row r="9" spans="1:5">
      <c r="A9" s="2" t="s">
        <v>6</v>
      </c>
      <c r="B9" s="3" t="s">
        <v>7</v>
      </c>
      <c r="C9" s="4" t="s">
        <v>129</v>
      </c>
      <c r="D9" s="13">
        <v>42377</v>
      </c>
      <c r="E9" s="11" t="str">
        <f>HYPERLINK("http://www.munipunitaqui.cl/../../decretos/2016/enero/160.pdf","Archivo")</f>
        <v>Archivo</v>
      </c>
    </row>
    <row r="10" spans="1:5">
      <c r="A10" s="2" t="s">
        <v>6</v>
      </c>
      <c r="B10" s="3" t="s">
        <v>7</v>
      </c>
      <c r="C10" s="4" t="s">
        <v>130</v>
      </c>
      <c r="D10" s="13">
        <v>42377</v>
      </c>
      <c r="E10" s="11" t="str">
        <f>HYPERLINK("http://www.munipunitaqui.cl/../../decretos/2016/enero/161.pdf","Archivo")</f>
        <v>Archivo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2011</vt:lpstr>
      <vt:lpstr>2012</vt:lpstr>
      <vt:lpstr>2013</vt:lpstr>
      <vt:lpstr>2014</vt:lpstr>
      <vt:lpstr>2015</vt:lpstr>
      <vt:lpstr>2016</vt:lpstr>
      <vt:lpstr>'2011'!Área_de_impresión</vt:lpstr>
      <vt:lpstr>Link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fmunoz</dc:creator>
  <cp:lastModifiedBy>Usuario</cp:lastModifiedBy>
  <cp:lastPrinted>2012-06-04T14:31:28Z</cp:lastPrinted>
  <dcterms:created xsi:type="dcterms:W3CDTF">2011-05-18T16:59:36Z</dcterms:created>
  <dcterms:modified xsi:type="dcterms:W3CDTF">2016-01-12T16:55:21Z</dcterms:modified>
</cp:coreProperties>
</file>